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<sst xmlns="http://schemas.openxmlformats.org/spreadsheetml/2006/main" count="44" uniqueCount="44">
  <si>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FY 2021 Monthly Expenditures Per Budget Category</t>
  </si>
  <si>
    <t>Insurance</t>
  </si>
  <si>
    <t>Fees/Due</t>
  </si>
  <si>
    <t>Fuel</t>
  </si>
  <si>
    <t>Utilities</t>
  </si>
  <si>
    <t>Office</t>
  </si>
  <si>
    <t>Veh maint</t>
  </si>
  <si>
    <t>Bldg maint</t>
  </si>
  <si>
    <t>Training</t>
  </si>
  <si>
    <t>FF Inc</t>
  </si>
  <si>
    <t>Equipment</t>
  </si>
  <si>
    <t>Grant Proc.</t>
  </si>
  <si>
    <t>Fire Prev.</t>
  </si>
  <si>
    <t>Legal</t>
  </si>
  <si>
    <t>Reserve</t>
  </si>
  <si>
    <t>Carryover</t>
  </si>
  <si>
    <t>Month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</si>
  <si>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</si>
  <si>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</si>
  <si>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</si>
  <si>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</si>
  <si>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</si>
  <si>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</si>
  <si>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</si>
  <si>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</si>
  <si>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</si>
  <si>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</si>
  <si>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</si>
  <si>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</si>
  <si>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Totals</t>
  </si>
  <si>
    <t>Budgeted</t>
  </si>
  <si>
    <t>Adjustments Oct</t>
  </si>
  <si>
    <t>Adjustments Nov</t>
  </si>
  <si>
    <t>Adjustments Dec</t>
  </si>
  <si>
    <t>Adjustments Jan</t>
  </si>
  <si>
    <t>Adjustments Feb</t>
  </si>
  <si>
    <t>Adjustments Mar</t>
  </si>
  <si>
    <t>Adjustments Apr</t>
  </si>
  <si>
    <t xml:space="preserve">Adjustments May </t>
  </si>
  <si>
    <t>Adjustments Jun</t>
  </si>
  <si>
    <t>Adjustments Jul</t>
  </si>
  <si>
    <t>Adjustments Aug</t>
  </si>
  <si>
    <t>Adjustments Sep</t>
  </si>
  <si>
    <t>Remaining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</si>
</sst>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"/>
    <numFmt numFmtId="166" formatCode="\$#,##0.00;[RED]\$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  <xf numFmtId="165" fontId="2" fillId="0" borderId="0" xfId="20" applyNumberFormat="1" applyFont="1">
      <alignment/>
      <protection/>
    </xf>
    <xf numFmtId="165" fontId="2" fillId="0" borderId="0" xfId="20" applyNumberFormat="1" applyFont="1">
      <alignment/>
      <protection/>
    </xf>
    <xf numFmtId="165" fontId="1" fillId="0" borderId="0" xfId="20" applyNumberFormat="1" applyFont="1" applyFill="1">
      <alignment/>
      <protection/>
    </xf>
    <xf numFmtId="165" fontId="2" fillId="0" borderId="0" xfId="20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 topLeftCell="A1">
      <selection activeCell="O16" sqref="O16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11.00390625" style="1" customWidth="1"/>
    <col min="4" max="5" width="10.421875" style="1" customWidth="1"/>
    <col min="6" max="6" width="11.421875" style="1" customWidth="1"/>
    <col min="7" max="7" width="13.7109375" style="1" customWidth="1"/>
    <col min="8" max="8" width="15.28125" style="1" customWidth="1"/>
    <col min="9" max="9" width="10.421875" style="1" customWidth="1"/>
    <col min="10" max="10" width="12.8515625" style="1" customWidth="1"/>
    <col min="11" max="11" width="0" style="1" hidden="1" customWidth="1"/>
    <col min="12" max="12" width="11.140625" style="1" customWidth="1"/>
    <col min="13" max="13" width="11.57421875" style="1" customWidth="1"/>
    <col min="14" max="14" width="13.00390625" style="1" customWidth="1"/>
    <col min="15" max="15" width="12.140625" style="1" customWidth="1"/>
    <col min="16" max="16384" width="8.7109375" style="1" customWidth="1"/>
  </cols>
  <sheetData>
    <row r="1" ht="12.75">
      <c r="B1" s="1" t="s">
        <v>0</v>
      </c>
    </row>
    <row r="3" spans="1:16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</row>
    <row r="4" spans="1:16" ht="12.75">
      <c r="A4" s="2">
        <v>330.33</v>
      </c>
      <c r="B4" s="2">
        <v>600.4</v>
      </c>
      <c r="C4" s="2">
        <v>673.74</v>
      </c>
      <c r="D4" s="2">
        <v>435.88</v>
      </c>
      <c r="E4" s="2">
        <v>36.96</v>
      </c>
      <c r="F4" s="2">
        <v>902.49</v>
      </c>
      <c r="G4" s="2">
        <v>57.39</v>
      </c>
      <c r="H4" s="2">
        <v>43.56</v>
      </c>
      <c r="I4" s="2">
        <v>1045</v>
      </c>
      <c r="J4" s="2">
        <v>1502.86</v>
      </c>
      <c r="K4" s="2"/>
      <c r="L4" s="2">
        <v>0</v>
      </c>
      <c r="M4" s="2">
        <v>0</v>
      </c>
      <c r="N4" s="2">
        <v>0</v>
      </c>
      <c r="O4" s="2">
        <v>0</v>
      </c>
      <c r="P4" s="1" t="s">
        <v>17</v>
      </c>
    </row>
    <row r="5" spans="1:16" ht="12.75">
      <c r="A5" s="2">
        <v>330.33</v>
      </c>
      <c r="B5" s="2">
        <v>126.28</v>
      </c>
      <c r="C5" s="2">
        <v>377.72</v>
      </c>
      <c r="D5" s="2">
        <v>419.64</v>
      </c>
      <c r="E5" s="2">
        <v>144.3</v>
      </c>
      <c r="F5" s="2">
        <v>11.19</v>
      </c>
      <c r="G5" s="2">
        <v>0</v>
      </c>
      <c r="H5" s="2">
        <v>156.8</v>
      </c>
      <c r="I5" s="2">
        <v>826.13</v>
      </c>
      <c r="J5" s="2">
        <v>653.1</v>
      </c>
      <c r="K5" s="2"/>
      <c r="L5" s="2">
        <v>0</v>
      </c>
      <c r="M5" s="2">
        <v>0</v>
      </c>
      <c r="N5" s="2">
        <v>0</v>
      </c>
      <c r="O5" s="2">
        <v>0</v>
      </c>
      <c r="P5" s="1" t="s">
        <v>18</v>
      </c>
    </row>
    <row r="6" spans="1:16" ht="12.75">
      <c r="A6" s="2">
        <v>330.33</v>
      </c>
      <c r="B6" s="2">
        <v>504</v>
      </c>
      <c r="C6" s="2">
        <v>490.47</v>
      </c>
      <c r="D6" s="2">
        <v>371.56</v>
      </c>
      <c r="E6" s="2">
        <v>227.99</v>
      </c>
      <c r="F6" s="2">
        <v>3489.7</v>
      </c>
      <c r="G6" s="2">
        <v>0</v>
      </c>
      <c r="H6" s="2">
        <v>0</v>
      </c>
      <c r="I6" s="2">
        <v>1456.36</v>
      </c>
      <c r="J6" s="2">
        <v>778.99</v>
      </c>
      <c r="K6" s="2"/>
      <c r="L6" s="2">
        <v>0</v>
      </c>
      <c r="M6" s="2">
        <v>0</v>
      </c>
      <c r="N6" s="2">
        <v>0</v>
      </c>
      <c r="O6" s="2">
        <v>0</v>
      </c>
      <c r="P6" s="1" t="s">
        <v>19</v>
      </c>
    </row>
    <row r="7" spans="1:16" ht="12.75">
      <c r="A7" s="2">
        <v>8453.9</v>
      </c>
      <c r="B7" s="2">
        <v>640.14</v>
      </c>
      <c r="C7" s="2">
        <v>509.99</v>
      </c>
      <c r="D7" s="2">
        <v>477.45</v>
      </c>
      <c r="E7" s="2">
        <v>348.9</v>
      </c>
      <c r="F7" s="2">
        <v>564.25</v>
      </c>
      <c r="G7" s="2">
        <v>16.04</v>
      </c>
      <c r="H7" s="2">
        <v>0</v>
      </c>
      <c r="I7" s="2">
        <v>1200</v>
      </c>
      <c r="J7" s="2">
        <v>2148.72</v>
      </c>
      <c r="K7" s="2"/>
      <c r="L7" s="2">
        <v>0</v>
      </c>
      <c r="M7" s="2">
        <v>0</v>
      </c>
      <c r="N7" s="2">
        <v>0</v>
      </c>
      <c r="O7" s="2">
        <v>0</v>
      </c>
      <c r="P7" s="1" t="s">
        <v>20</v>
      </c>
    </row>
    <row r="8" spans="1:16" ht="12.75">
      <c r="A8" s="2">
        <v>330.33</v>
      </c>
      <c r="B8" s="2">
        <v>2730.25</v>
      </c>
      <c r="C8" s="2">
        <v>449.73</v>
      </c>
      <c r="D8" s="2">
        <v>533.06</v>
      </c>
      <c r="E8" s="2">
        <v>419.92</v>
      </c>
      <c r="F8" s="2">
        <v>1008.63</v>
      </c>
      <c r="G8" s="2">
        <v>1577.7</v>
      </c>
      <c r="H8" s="2">
        <v>0</v>
      </c>
      <c r="I8" s="2">
        <v>0</v>
      </c>
      <c r="J8" s="2">
        <v>1471.05</v>
      </c>
      <c r="K8" s="2"/>
      <c r="L8" s="2">
        <v>0</v>
      </c>
      <c r="M8" s="2">
        <v>0</v>
      </c>
      <c r="N8" s="2">
        <v>0</v>
      </c>
      <c r="O8" s="2">
        <v>0</v>
      </c>
      <c r="P8" s="1" t="s">
        <v>21</v>
      </c>
    </row>
    <row r="9" spans="1:16" ht="12.75">
      <c r="A9" s="2">
        <v>330.33</v>
      </c>
      <c r="B9" s="2">
        <v>174</v>
      </c>
      <c r="C9" s="2">
        <v>524.66</v>
      </c>
      <c r="D9" s="2">
        <v>537.9</v>
      </c>
      <c r="E9" s="2">
        <v>0</v>
      </c>
      <c r="F9" s="2">
        <v>361.85</v>
      </c>
      <c r="G9" s="2">
        <v>349.6</v>
      </c>
      <c r="H9" s="2">
        <v>0</v>
      </c>
      <c r="I9" s="2">
        <v>0</v>
      </c>
      <c r="J9" s="2">
        <v>641.09</v>
      </c>
      <c r="K9" s="2"/>
      <c r="L9" s="2">
        <v>0</v>
      </c>
      <c r="M9" s="2">
        <v>0</v>
      </c>
      <c r="N9" s="2">
        <v>0</v>
      </c>
      <c r="O9" s="2">
        <v>0</v>
      </c>
      <c r="P9" s="1" t="s">
        <v>22</v>
      </c>
    </row>
    <row r="10" spans="1:16" ht="12.75">
      <c r="A10" s="2">
        <v>415.33</v>
      </c>
      <c r="B10" s="2">
        <v>701.61</v>
      </c>
      <c r="C10" s="2">
        <v>708.54</v>
      </c>
      <c r="D10" s="2">
        <v>472.34</v>
      </c>
      <c r="E10" s="2">
        <v>424.43</v>
      </c>
      <c r="F10" s="2">
        <v>2496.68</v>
      </c>
      <c r="G10" s="2">
        <v>29.94</v>
      </c>
      <c r="H10" s="2">
        <v>0</v>
      </c>
      <c r="I10" s="2">
        <v>0</v>
      </c>
      <c r="J10" s="2">
        <v>7270.83</v>
      </c>
      <c r="K10" s="2"/>
      <c r="L10" s="2">
        <v>0</v>
      </c>
      <c r="M10" s="2">
        <v>0</v>
      </c>
      <c r="N10" s="2">
        <v>0</v>
      </c>
      <c r="O10" s="2">
        <v>0</v>
      </c>
      <c r="P10" s="1" t="s">
        <v>23</v>
      </c>
    </row>
    <row r="11" spans="1:16" ht="12.75">
      <c r="A11" s="2">
        <v>330.33</v>
      </c>
      <c r="B11" s="2">
        <v>236</v>
      </c>
      <c r="C11" s="2">
        <v>559.08</v>
      </c>
      <c r="D11" s="2">
        <v>422.76</v>
      </c>
      <c r="E11" s="2">
        <v>11</v>
      </c>
      <c r="F11" s="2">
        <v>1508.45</v>
      </c>
      <c r="G11" s="2">
        <v>20.85</v>
      </c>
      <c r="H11" s="2">
        <v>0</v>
      </c>
      <c r="I11" s="2">
        <v>0</v>
      </c>
      <c r="J11" s="2">
        <v>1702.93</v>
      </c>
      <c r="K11" s="2"/>
      <c r="L11" s="2">
        <v>0</v>
      </c>
      <c r="M11" s="2">
        <v>0</v>
      </c>
      <c r="N11" s="2">
        <v>0</v>
      </c>
      <c r="O11" s="2">
        <v>0</v>
      </c>
      <c r="P11" s="1" t="s">
        <v>24</v>
      </c>
    </row>
    <row r="12" spans="1:16" ht="12.75">
      <c r="A12" s="2">
        <v>330.33</v>
      </c>
      <c r="B12" s="2">
        <v>801</v>
      </c>
      <c r="C12" s="2">
        <v>609.53</v>
      </c>
      <c r="D12" s="2">
        <v>475.75</v>
      </c>
      <c r="E12" s="2">
        <v>472.87</v>
      </c>
      <c r="F12" s="2">
        <v>234.69</v>
      </c>
      <c r="G12" s="2">
        <v>1293</v>
      </c>
      <c r="H12" s="2">
        <v>0</v>
      </c>
      <c r="I12" s="2">
        <v>0</v>
      </c>
      <c r="J12" s="2">
        <v>10373.73</v>
      </c>
      <c r="K12" s="2"/>
      <c r="L12" s="2">
        <v>0</v>
      </c>
      <c r="M12" s="2">
        <v>0</v>
      </c>
      <c r="N12" s="2">
        <v>0</v>
      </c>
      <c r="O12" s="2">
        <v>0</v>
      </c>
      <c r="P12" s="1" t="s">
        <v>25</v>
      </c>
    </row>
    <row r="13" spans="1:16" ht="12.75">
      <c r="A13" s="2">
        <v>830.33</v>
      </c>
      <c r="B13" s="2">
        <v>376.6</v>
      </c>
      <c r="C13" s="2">
        <v>562.33</v>
      </c>
      <c r="D13" s="2">
        <v>362.5</v>
      </c>
      <c r="E13" s="2">
        <v>0</v>
      </c>
      <c r="F13" s="2">
        <v>298.13</v>
      </c>
      <c r="G13" s="2">
        <v>0</v>
      </c>
      <c r="H13" s="2">
        <v>0</v>
      </c>
      <c r="I13" s="2">
        <v>73.01</v>
      </c>
      <c r="J13" s="2">
        <v>312.75</v>
      </c>
      <c r="K13" s="2"/>
      <c r="L13" s="2">
        <v>0</v>
      </c>
      <c r="M13" s="2">
        <v>0</v>
      </c>
      <c r="N13" s="2">
        <v>0</v>
      </c>
      <c r="O13" s="2">
        <v>0</v>
      </c>
      <c r="P13" s="1" t="s">
        <v>26</v>
      </c>
    </row>
    <row r="14" spans="1:16" ht="12.75">
      <c r="A14" s="2">
        <v>4003.45</v>
      </c>
      <c r="B14" s="2">
        <v>239.05</v>
      </c>
      <c r="C14" s="2">
        <v>352.98</v>
      </c>
      <c r="D14" s="2">
        <v>358.89</v>
      </c>
      <c r="E14" s="2">
        <v>11</v>
      </c>
      <c r="F14" s="2">
        <v>459.9</v>
      </c>
      <c r="G14" s="2">
        <v>492.94</v>
      </c>
      <c r="H14" s="2">
        <v>0</v>
      </c>
      <c r="I14" s="2">
        <v>979</v>
      </c>
      <c r="J14" s="2">
        <v>450.67</v>
      </c>
      <c r="K14" s="2"/>
      <c r="L14" s="2">
        <v>0</v>
      </c>
      <c r="M14" s="2">
        <v>214.5</v>
      </c>
      <c r="N14" s="2">
        <v>0</v>
      </c>
      <c r="O14" s="2">
        <v>0</v>
      </c>
      <c r="P14" s="1" t="s">
        <v>27</v>
      </c>
    </row>
    <row r="15" spans="1:16" ht="12.75">
      <c r="A15" s="2">
        <v>383.89</v>
      </c>
      <c r="B15" s="2">
        <v>114</v>
      </c>
      <c r="C15" s="2">
        <v>1039.72</v>
      </c>
      <c r="D15" s="2">
        <v>394.78</v>
      </c>
      <c r="E15" s="2">
        <v>198.23</v>
      </c>
      <c r="F15" s="3">
        <v>283.31</v>
      </c>
      <c r="G15" s="2">
        <v>50</v>
      </c>
      <c r="H15" s="2">
        <v>0</v>
      </c>
      <c r="I15" s="2">
        <v>0</v>
      </c>
      <c r="J15" s="2">
        <v>331.11</v>
      </c>
      <c r="K15" s="2"/>
      <c r="L15" s="2">
        <v>0</v>
      </c>
      <c r="M15" s="2">
        <v>0</v>
      </c>
      <c r="N15" s="2">
        <v>0</v>
      </c>
      <c r="O15" s="2">
        <v>0</v>
      </c>
      <c r="P15" s="1" t="s">
        <v>28</v>
      </c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6" ht="12.75">
      <c r="A18" s="2">
        <f aca="true" t="shared" si="0" ref="A18:J18">SUM(A4:A15)</f>
        <v>16399.21</v>
      </c>
      <c r="B18" s="2">
        <f>SUM(B4:B15)</f>
        <v>7243.33</v>
      </c>
      <c r="C18" s="2">
        <f t="shared" si="0"/>
        <v>6858.490000000001</v>
      </c>
      <c r="D18" s="2">
        <f t="shared" si="0"/>
        <v>5262.51</v>
      </c>
      <c r="E18" s="2">
        <f t="shared" si="0"/>
        <v>2295.6000000000004</v>
      </c>
      <c r="F18" s="2">
        <f t="shared" si="0"/>
        <v>11619.269999999999</v>
      </c>
      <c r="G18" s="2">
        <f t="shared" si="0"/>
        <v>3887.46</v>
      </c>
      <c r="H18" s="2">
        <f t="shared" si="0"/>
        <v>200.36</v>
      </c>
      <c r="I18" s="2">
        <f t="shared" si="0"/>
        <v>5579.5</v>
      </c>
      <c r="J18" s="2">
        <f t="shared" si="0"/>
        <v>27637.829999999998</v>
      </c>
      <c r="K18" s="2">
        <f>SUM(K4:K15)</f>
        <v>0</v>
      </c>
      <c r="L18" s="2">
        <f>SUM(L4:L15)</f>
        <v>0</v>
      </c>
      <c r="M18" s="2">
        <f>SUM(M4:M15)</f>
        <v>214.5</v>
      </c>
      <c r="N18" s="2">
        <f>SUM(N4:N15)</f>
        <v>0</v>
      </c>
      <c r="O18" s="2">
        <f>SUM(O4:O15)</f>
        <v>0</v>
      </c>
      <c r="P18" s="1" t="s">
        <v>29</v>
      </c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6" ht="12.75">
      <c r="A20" s="2">
        <v>13500</v>
      </c>
      <c r="B20" s="2">
        <v>4500</v>
      </c>
      <c r="C20" s="2">
        <v>5500</v>
      </c>
      <c r="D20" s="2">
        <v>5500</v>
      </c>
      <c r="E20" s="2">
        <v>2000</v>
      </c>
      <c r="F20" s="2">
        <v>11000</v>
      </c>
      <c r="G20" s="2">
        <v>5000</v>
      </c>
      <c r="H20" s="2">
        <v>5000</v>
      </c>
      <c r="I20" s="2">
        <v>5000</v>
      </c>
      <c r="J20" s="2">
        <v>12000</v>
      </c>
      <c r="K20" s="2"/>
      <c r="L20" s="2">
        <v>1000</v>
      </c>
      <c r="M20" s="2">
        <v>3000</v>
      </c>
      <c r="N20" s="2">
        <v>11446.18</v>
      </c>
      <c r="O20" s="2">
        <v>29818</v>
      </c>
      <c r="P20" s="1" t="s">
        <v>30</v>
      </c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>
        <v>1094</v>
      </c>
      <c r="P21" s="1" t="s">
        <v>31</v>
      </c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>
        <v>11.83</v>
      </c>
      <c r="K22" s="2"/>
      <c r="L22" s="2"/>
      <c r="M22" s="2"/>
      <c r="P22" s="1" t="s">
        <v>32</v>
      </c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 t="s">
        <v>33</v>
      </c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>
        <v>340</v>
      </c>
      <c r="K24" s="2"/>
      <c r="L24" s="2"/>
      <c r="M24" s="2"/>
      <c r="P24" s="1" t="s">
        <v>34</v>
      </c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35</v>
      </c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1" t="s">
        <v>37</v>
      </c>
    </row>
    <row r="28" spans="1:16" ht="12.75">
      <c r="A28" s="2"/>
      <c r="B28" s="2">
        <v>3000</v>
      </c>
      <c r="C28" s="2"/>
      <c r="D28" s="2"/>
      <c r="E28" s="2"/>
      <c r="F28" s="2"/>
      <c r="G28" s="2"/>
      <c r="H28" s="2"/>
      <c r="I28" s="2"/>
      <c r="J28" s="2">
        <v>20000</v>
      </c>
      <c r="K28" s="2"/>
      <c r="L28" s="2"/>
      <c r="M28" s="2"/>
      <c r="O28" s="2">
        <v>-3000</v>
      </c>
      <c r="P28" s="1" t="s">
        <v>38</v>
      </c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1" t="s">
        <v>39</v>
      </c>
    </row>
    <row r="30" spans="1:16" ht="12.75">
      <c r="A30" s="2"/>
      <c r="B30" s="2"/>
      <c r="C30" s="2">
        <v>1000</v>
      </c>
      <c r="D30" s="2"/>
      <c r="E30" s="2">
        <v>500</v>
      </c>
      <c r="F30" s="2"/>
      <c r="G30" s="2"/>
      <c r="H30" s="2">
        <v>-1500</v>
      </c>
      <c r="I30" s="2"/>
      <c r="J30" s="2"/>
      <c r="K30" s="2"/>
      <c r="L30" s="2"/>
      <c r="M30" s="2"/>
      <c r="N30" s="2"/>
      <c r="O30" s="2"/>
      <c r="P30" s="1" t="s">
        <v>40</v>
      </c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1" t="s">
        <v>41</v>
      </c>
    </row>
    <row r="32" spans="1:16" ht="12.75">
      <c r="A32" s="2">
        <v>3000</v>
      </c>
      <c r="B32" s="2"/>
      <c r="C32" s="2">
        <v>400</v>
      </c>
      <c r="D32" s="2"/>
      <c r="E32" s="2"/>
      <c r="F32" s="4">
        <v>1000</v>
      </c>
      <c r="G32" s="2"/>
      <c r="H32" s="2">
        <v>-3000</v>
      </c>
      <c r="I32" s="2">
        <v>600</v>
      </c>
      <c r="J32" s="2"/>
      <c r="K32" s="2"/>
      <c r="L32" s="2"/>
      <c r="M32" s="2">
        <v>-2000</v>
      </c>
      <c r="N32" s="2"/>
      <c r="O32" s="2"/>
      <c r="P32" s="1" t="s">
        <v>42</v>
      </c>
    </row>
    <row r="33" spans="1:16" ht="12.75">
      <c r="A33" s="2">
        <f>SUM(A20-A18+A23+A30+A31+A32)</f>
        <v>100.79000000000087</v>
      </c>
      <c r="B33" s="5">
        <f>SUM(B20-B18+B24+B28)</f>
        <v>256.6700000000001</v>
      </c>
      <c r="C33" s="2">
        <f>SUM(C20-C18+C30+C32)</f>
        <v>41.50999999999931</v>
      </c>
      <c r="D33" s="4">
        <f>SUM(D20-D18+D27)</f>
        <v>237.48999999999978</v>
      </c>
      <c r="E33" s="4">
        <f>SUM(E20-E18+E32+E30)</f>
        <v>204.39999999999964</v>
      </c>
      <c r="F33" s="5">
        <f>SUM(F20-F18+F25+F30+F31+F28+F29+F32)</f>
        <v>380.7300000000014</v>
      </c>
      <c r="G33" s="6">
        <f>SUM(G20-G18+G24+G31+G29)</f>
        <v>1112.54</v>
      </c>
      <c r="H33" s="2">
        <f>SUM(H20-H18+H24+H29+H31+H30+H32)</f>
        <v>299.6400000000003</v>
      </c>
      <c r="I33" s="7">
        <f>SUM(I20-I18+I24+I32)</f>
        <v>20.5</v>
      </c>
      <c r="J33" s="7">
        <f>SUM(J20-J18+J22+J24+J27+J29+J30+J27+J28+J31+J32)</f>
        <v>4714.000000000002</v>
      </c>
      <c r="K33" s="2">
        <f>SUM(K20-K18+K25-K26+K32)</f>
        <v>0</v>
      </c>
      <c r="L33" s="2">
        <f>SUM(L20-L18)</f>
        <v>1000</v>
      </c>
      <c r="M33" s="2">
        <f>SUM(M20-M18+M32)</f>
        <v>785.5</v>
      </c>
      <c r="N33" s="2">
        <f>SUM(N20-N18+N21)</f>
        <v>12540.18</v>
      </c>
      <c r="O33" s="2">
        <f>SUM(O20-O18+O31+O27+O28)</f>
        <v>26818</v>
      </c>
      <c r="P33" s="1" t="s">
        <v>43</v>
      </c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</sheetData>
  <sheetProtection selectLockedCells="1" selectUnlockedCells="1"/>
  <printOptions headings="1"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Jaycocks</cp:lastModifiedBy>
  <dcterms:modified xsi:type="dcterms:W3CDTF">2021-10-13T19:20:56Z</dcterms:modified>
  <cp:category/>
  <cp:version/>
  <cp:contentType/>
  <cp:contentStatus/>
  <cp:revision>9</cp:revision>
</cp:coreProperties>
</file>